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amanstorp-my.sharepoint.com/personal/ulf_bengtsson_gramanstorp_se/Documents/OK Kompassen-DESKTOP-JDD5VNR/IP Skogen/Uthyrningar/"/>
    </mc:Choice>
  </mc:AlternateContent>
  <xr:revisionPtr revIDLastSave="860" documentId="8_{A7C92441-DF18-4D81-B60C-616E8A6F8C26}" xr6:coauthVersionLast="47" xr6:coauthVersionMax="47" xr10:uidLastSave="{1C76DA54-3163-489F-ABEA-C85AC3D5DB75}"/>
  <bookViews>
    <workbookView xWindow="-105" yWindow="0" windowWidth="26010" windowHeight="20985" xr2:uid="{4FEA21AA-183F-41AD-BA46-5EA0972D23AF}"/>
  </bookViews>
  <sheets>
    <sheet name="T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G45" i="1"/>
  <c r="G44" i="1"/>
  <c r="G43" i="1"/>
  <c r="G42" i="1"/>
  <c r="G41" i="1"/>
  <c r="G40" i="1"/>
  <c r="G39" i="1"/>
  <c r="G38" i="1"/>
  <c r="G35" i="1"/>
  <c r="G34" i="1"/>
  <c r="G33" i="1"/>
  <c r="G30" i="1"/>
  <c r="G29" i="1"/>
  <c r="G28" i="1"/>
  <c r="G25" i="1"/>
  <c r="G24" i="1"/>
  <c r="G23" i="1"/>
  <c r="G22" i="1"/>
  <c r="G19" i="1"/>
  <c r="G16" i="1"/>
  <c r="H46" i="1" l="1"/>
  <c r="F25" i="1"/>
  <c r="H25" i="1" s="1"/>
  <c r="H49" i="1"/>
  <c r="H50" i="1"/>
  <c r="H16" i="1"/>
  <c r="H23" i="1"/>
  <c r="H24" i="1"/>
  <c r="H22" i="1"/>
  <c r="H45" i="1"/>
  <c r="H44" i="1"/>
  <c r="H43" i="1"/>
  <c r="H42" i="1"/>
  <c r="H41" i="1"/>
  <c r="H40" i="1"/>
  <c r="H39" i="1"/>
  <c r="H38" i="1"/>
  <c r="H35" i="1"/>
  <c r="H34" i="1"/>
  <c r="H33" i="1"/>
  <c r="H30" i="1"/>
  <c r="H29" i="1"/>
  <c r="H28" i="1"/>
  <c r="H19" i="1"/>
  <c r="H86" i="1"/>
  <c r="H85" i="1"/>
  <c r="H84" i="1"/>
  <c r="H87" i="1" s="1"/>
  <c r="F86" i="1"/>
  <c r="F85" i="1"/>
  <c r="F84" i="1"/>
  <c r="F87" i="1" s="1"/>
  <c r="D86" i="1"/>
  <c r="D85" i="1"/>
  <c r="D84" i="1"/>
  <c r="D87" i="1" s="1"/>
  <c r="H52" i="1" l="1"/>
  <c r="H88" i="1"/>
  <c r="H89" i="1"/>
  <c r="B91" i="1" s="1"/>
  <c r="F88" i="1"/>
  <c r="F89" i="1"/>
  <c r="B92" i="1" s="1"/>
  <c r="D88" i="1"/>
  <c r="D89" i="1"/>
  <c r="B93" i="1" s="1"/>
</calcChain>
</file>

<file path=xl/sharedStrings.xml><?xml version="1.0" encoding="utf-8"?>
<sst xmlns="http://schemas.openxmlformats.org/spreadsheetml/2006/main" count="93" uniqueCount="86">
  <si>
    <t>Artikel</t>
  </si>
  <si>
    <t>Antal</t>
  </si>
  <si>
    <t>Org nr/Person nr</t>
  </si>
  <si>
    <t>Föreningens/Kunden namn</t>
  </si>
  <si>
    <t>Beställarens namn</t>
  </si>
  <si>
    <t>Typ av arrangemang</t>
  </si>
  <si>
    <t>Postnummer</t>
  </si>
  <si>
    <t>Arrangemangsdatum</t>
  </si>
  <si>
    <t>Ort</t>
  </si>
  <si>
    <t>Avhämtas datum</t>
  </si>
  <si>
    <t>Tel nr</t>
  </si>
  <si>
    <t>Summa</t>
  </si>
  <si>
    <t>Återlämnas datum</t>
  </si>
  <si>
    <t>Dusch</t>
  </si>
  <si>
    <t>Toaletter</t>
  </si>
  <si>
    <t>Tält</t>
  </si>
  <si>
    <t>Tält 4 x 4 m rött 3 st finns</t>
  </si>
  <si>
    <t>Släp och vagnar</t>
  </si>
  <si>
    <t>Övrigt</t>
  </si>
  <si>
    <t>Sats om skyltar enligt specifikation nedan</t>
  </si>
  <si>
    <t>Stolar finns 40 st</t>
  </si>
  <si>
    <t>Högtalarutrustning 2 högtalare</t>
  </si>
  <si>
    <t>Bord 15 st nyare plast</t>
  </si>
  <si>
    <t>Bord 20 av äldre modell i trä</t>
  </si>
  <si>
    <t>Samlingsbox 3 st, masterstation seriell</t>
  </si>
  <si>
    <t>Enheter 11 st (51-61), 5 st masterstation USB per st</t>
  </si>
  <si>
    <t xml:space="preserve">Enheter 20 st (31-50), master USB, master seriell 10-mila per st </t>
  </si>
  <si>
    <t>Att betala</t>
  </si>
  <si>
    <t>I skyltsats ingår följande:</t>
  </si>
  <si>
    <t>Totalt 77 st TC-skyltar 500x150 mm med 2 fästhål. Gula med grön text.</t>
  </si>
  <si>
    <t xml:space="preserve">1 st av varje: </t>
  </si>
  <si>
    <t>Servering, Viltrapport, Sjukvård, Information, Barnpassning</t>
  </si>
  <si>
    <t xml:space="preserve">2 st av varje: </t>
  </si>
  <si>
    <t xml:space="preserve">3 st av varje: </t>
  </si>
  <si>
    <t>Överdrag, 500M, 1000M, 1500M, Till Arena, Toalett, Damer, Herrar</t>
  </si>
  <si>
    <t>20 st</t>
  </si>
  <si>
    <t xml:space="preserve">6 st </t>
  </si>
  <si>
    <t xml:space="preserve">4 st </t>
  </si>
  <si>
    <t>Vägskylt 1250x250 mm samt 8 st pilskyltar med kardborre fäste.</t>
  </si>
  <si>
    <t>Skyltar med pil.</t>
  </si>
  <si>
    <t>Skyltar orienterare på vägen</t>
  </si>
  <si>
    <t xml:space="preserve">Till Start, Till Start 1, Till Start 2, Till Dusch, Sekretariat, Miniknat, Dusch, </t>
  </si>
  <si>
    <t>Öppna Klasser, Press, P Press, P Funktionär, P Handikapp, Växling, Varvning</t>
  </si>
  <si>
    <t>Materiel i omfatning enligt sidan 1 uttagen:</t>
  </si>
  <si>
    <t>Underskrift</t>
  </si>
  <si>
    <t xml:space="preserve">Kvitteras datum: </t>
  </si>
  <si>
    <t>Namnförtydligande</t>
  </si>
  <si>
    <t>á-pris/dygn</t>
  </si>
  <si>
    <t>Insynsskydd, 4 st 11 m och 3 st 16 m</t>
  </si>
  <si>
    <t xml:space="preserve">Maxpris hela anläggningen. </t>
  </si>
  <si>
    <t>timpris</t>
  </si>
  <si>
    <t>Saneringsvätska</t>
  </si>
  <si>
    <t>spill</t>
  </si>
  <si>
    <t>Moms</t>
  </si>
  <si>
    <t>pris enl faktura</t>
  </si>
  <si>
    <t>För antal tömningar</t>
  </si>
  <si>
    <t>kr</t>
  </si>
  <si>
    <t>mängd</t>
  </si>
  <si>
    <t>summa</t>
  </si>
  <si>
    <t>Pris en tömning</t>
  </si>
  <si>
    <t>Pris två tömningar</t>
  </si>
  <si>
    <t>Pris tre tömningar</t>
  </si>
  <si>
    <r>
      <t xml:space="preserve">Tömning toalettvagn. </t>
    </r>
    <r>
      <rPr>
        <i/>
        <sz val="11"/>
        <color theme="1"/>
        <rFont val="Calibri"/>
        <family val="2"/>
        <scheme val="minor"/>
      </rPr>
      <t>Separata priser beroende på antal</t>
    </r>
  </si>
  <si>
    <t>Antal tävlingsdagar under hyrestillfället</t>
  </si>
  <si>
    <t>Faktureringsadress</t>
  </si>
  <si>
    <t>Fakturamottagare</t>
  </si>
  <si>
    <t>e-postadress (faktura)</t>
  </si>
  <si>
    <t>Valt pris</t>
  </si>
  <si>
    <t>Beräknat pris</t>
  </si>
  <si>
    <t>3 000 - 3 700</t>
  </si>
  <si>
    <t>Handräckning/transport</t>
  </si>
  <si>
    <t xml:space="preserve">Körersättning </t>
  </si>
  <si>
    <t>Grundavgift 500 kr gällande 1 timme därefter per timme och person</t>
  </si>
  <si>
    <t>Bilsläp LAS601 Totalvikt 750 kg maxlast 510 kg</t>
  </si>
  <si>
    <t>Bilsläp MRN499 Totalvikt 750 kg maxlast 510 kg</t>
  </si>
  <si>
    <t>Sekreteriatsvagn CXD320. Totalvikt 1500 kg maxlast 360 kg</t>
  </si>
  <si>
    <t>Toalettvagn EFT 869. Totalvikt 1300 kg maxlast 344 kg</t>
  </si>
  <si>
    <t>Toalettvagn SFA763. Totalvikt 1300 kg maxlast 344 kg</t>
  </si>
  <si>
    <t>Toalettvagn MUH314. Totalvikt 1300 kg maxlast 344 kg</t>
  </si>
  <si>
    <t>Tält 8 x 4 m rött 1 st finns</t>
  </si>
  <si>
    <t>Tält 3 x 3 m rött 4 st finns</t>
  </si>
  <si>
    <r>
      <t xml:space="preserve">Startklocka. Gå-framtid och sekundenhet inkl batteri. </t>
    </r>
    <r>
      <rPr>
        <sz val="8"/>
        <color theme="1"/>
        <rFont val="Calibri"/>
        <family val="2"/>
        <scheme val="minor"/>
      </rPr>
      <t>Ingår ej i hela anläggningen</t>
    </r>
  </si>
  <si>
    <t>Externt</t>
  </si>
  <si>
    <t>Ägarklubbarna</t>
  </si>
  <si>
    <t>Ägareföreningskod:</t>
  </si>
  <si>
    <t>Kod: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</si>
</sst>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"/>
    <numFmt numFmtId="167" formatCode="#,##0.00&quot; kr/km&quot;"/>
    <numFmt numFmtId="168" formatCode="0&quot; kr/tim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3" fontId="0" fillId="2" borderId="1" xfId="1" applyNumberFormat="1" applyFont="1" applyFill="1" applyBorder="1"/>
    <xf numFmtId="3" fontId="0" fillId="2" borderId="0" xfId="1" applyNumberFormat="1" applyFont="1" applyFill="1" applyBorder="1"/>
    <xf numFmtId="0" fontId="0" fillId="2" borderId="0" xfId="0" applyFill="1" applyAlignment="1">
      <alignment horizontal="center"/>
    </xf>
    <xf numFmtId="3" fontId="0" fillId="2" borderId="0" xfId="1" applyNumberFormat="1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65" fontId="5" fillId="2" borderId="0" xfId="1" applyNumberFormat="1" applyFont="1" applyFill="1" applyBorder="1"/>
    <xf numFmtId="164" fontId="5" fillId="2" borderId="0" xfId="1" applyNumberFormat="1" applyFont="1" applyFill="1" applyBorder="1"/>
    <xf numFmtId="165" fontId="5" fillId="2" borderId="0" xfId="1" applyNumberFormat="1" applyFont="1" applyFill="1"/>
    <xf numFmtId="164" fontId="5" fillId="2" borderId="0" xfId="1" applyNumberFormat="1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3" fontId="0" fillId="2" borderId="9" xfId="1" applyNumberFormat="1" applyFont="1" applyFill="1" applyBorder="1"/>
    <xf numFmtId="165" fontId="5" fillId="2" borderId="0" xfId="0" applyNumberFormat="1" applyFont="1" applyFill="1"/>
    <xf numFmtId="0" fontId="1" fillId="2" borderId="6" xfId="0" applyFont="1" applyFill="1" applyBorder="1"/>
    <xf numFmtId="3" fontId="0" fillId="2" borderId="4" xfId="1" applyNumberFormat="1" applyFont="1" applyFill="1" applyBorder="1" applyAlignment="1">
      <alignment horizontal="right"/>
    </xf>
    <xf numFmtId="0" fontId="0" fillId="3" borderId="8" xfId="0" applyFill="1" applyBorder="1" applyAlignment="1" applyProtection="1">
      <alignment horizontal="center"/>
      <protection locked="0"/>
    </xf>
    <xf numFmtId="3" fontId="0" fillId="3" borderId="1" xfId="1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vertical="top"/>
    </xf>
    <xf numFmtId="0" fontId="0" fillId="3" borderId="4" xfId="0" applyFill="1" applyBorder="1" applyAlignment="1" applyProtection="1">
      <alignment horizontal="left" indent="2"/>
      <protection locked="0"/>
    </xf>
    <xf numFmtId="3" fontId="0" fillId="3" borderId="1" xfId="1" applyNumberFormat="1" applyFont="1" applyFill="1" applyBorder="1" applyAlignment="1" applyProtection="1">
      <alignment horizontal="center"/>
    </xf>
    <xf numFmtId="166" fontId="5" fillId="2" borderId="0" xfId="0" applyNumberFormat="1" applyFont="1" applyFill="1"/>
    <xf numFmtId="0" fontId="5" fillId="2" borderId="0" xfId="0" applyFont="1" applyFill="1" applyAlignment="1">
      <alignment horizontal="right"/>
    </xf>
    <xf numFmtId="0" fontId="0" fillId="2" borderId="0" xfId="0" applyFill="1" applyAlignment="1" applyProtection="1">
      <alignment horizontal="center"/>
      <protection locked="0"/>
    </xf>
    <xf numFmtId="167" fontId="0" fillId="2" borderId="1" xfId="1" applyNumberFormat="1" applyFont="1" applyFill="1" applyBorder="1"/>
    <xf numFmtId="168" fontId="0" fillId="2" borderId="1" xfId="0" applyNumberFormat="1" applyFill="1" applyBorder="1"/>
    <xf numFmtId="1" fontId="3" fillId="3" borderId="1" xfId="1" applyNumberFormat="1" applyFon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/>
    <xf numFmtId="165" fontId="1" fillId="2" borderId="1" xfId="0" applyNumberFormat="1" applyFont="1" applyFill="1" applyBorder="1"/>
    <xf numFmtId="165" fontId="0" fillId="3" borderId="1" xfId="1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vertical="top"/>
    </xf>
    <xf numFmtId="0" fontId="2" fillId="2" borderId="3" xfId="0" applyFont="1" applyFill="1" applyBorder="1" applyAlignment="1">
      <alignment horizontal="left" vertical="top"/>
    </xf>
    <xf numFmtId="0" fontId="0" fillId="3" borderId="4" xfId="0" applyFill="1" applyBorder="1" applyAlignment="1" applyProtection="1">
      <alignment horizontal="left" indent="2"/>
      <protection locked="0"/>
    </xf>
    <xf numFmtId="14" fontId="0" fillId="3" borderId="4" xfId="0" applyNumberFormat="1" applyFill="1" applyBorder="1" applyAlignment="1" applyProtection="1">
      <alignment horizontal="left" indent="2"/>
      <protection locked="0"/>
    </xf>
    <xf numFmtId="0" fontId="8" fillId="3" borderId="4" xfId="2" applyFill="1" applyBorder="1" applyAlignment="1" applyProtection="1">
      <alignment horizontal="left" indent="2"/>
      <protection locked="0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2" xfId="0" applyFill="1" applyBorder="1"/>
    <xf numFmtId="0" fontId="0" fillId="2" borderId="0" xfId="0" applyFill="1"/>
    <xf numFmtId="0" fontId="1" fillId="2" borderId="0" xfId="0" applyFont="1" applyFill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" fillId="2" borderId="0" xfId="0" applyFont="1" applyFill="1"/>
    <xf numFmtId="0" fontId="2" fillId="2" borderId="10" xfId="0" applyFont="1" applyFill="1" applyBorder="1" applyAlignment="1">
      <alignment vertical="top"/>
    </xf>
    <xf numFmtId="0" fontId="2" fillId="2" borderId="11" xfId="0" applyFont="1" applyFill="1" applyBorder="1" applyAlignment="1">
      <alignment vertical="top"/>
    </xf>
    <xf numFmtId="0" fontId="0" fillId="3" borderId="12" xfId="0" applyFill="1" applyBorder="1" applyAlignment="1" applyProtection="1">
      <alignment horizontal="left" indent="2"/>
      <protection locked="0"/>
    </xf>
    <xf numFmtId="0" fontId="0" fillId="3" borderId="13" xfId="0" applyFill="1" applyBorder="1" applyAlignment="1" applyProtection="1">
      <alignment horizontal="left" indent="2"/>
      <protection locked="0"/>
    </xf>
    <xf numFmtId="0" fontId="1" fillId="2" borderId="1" xfId="0" applyFont="1" applyFill="1" applyBorder="1" applyAlignment="1">
      <alignment horizontal="left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2" borderId="1" xfId="0" applyFill="1" applyBorder="1"/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0" borderId="0" xfId="0" applyFont="1" applyFill="1"/>
    <xf numFmtId="0" fontId="10" fillId="0" borderId="0" xfId="0" applyFont="1" applyFill="1" applyBorder="1" applyAlignment="1">
      <alignment horizontal="center"/>
    </xf>
    <xf numFmtId="0" fontId="5" fillId="0" borderId="0" xfId="0" applyFont="1" applyFill="1" applyBorder="1"/>
    <xf numFmtId="3" fontId="5" fillId="0" borderId="0" xfId="1" applyNumberFormat="1" applyFont="1" applyFill="1" applyBorder="1"/>
    <xf numFmtId="3" fontId="5" fillId="0" borderId="0" xfId="1" applyNumberFormat="1" applyFont="1" applyFill="1" applyBorder="1" applyAlignment="1">
      <alignment horizontal="right"/>
    </xf>
    <xf numFmtId="168" fontId="5" fillId="0" borderId="0" xfId="0" applyNumberFormat="1" applyFont="1" applyFill="1" applyBorder="1"/>
    <xf numFmtId="167" fontId="5" fillId="0" borderId="0" xfId="1" applyNumberFormat="1" applyFont="1" applyFill="1" applyBorder="1"/>
    <xf numFmtId="1" fontId="0" fillId="2" borderId="7" xfId="0" applyNumberFormat="1" applyFill="1" applyBorder="1" applyAlignment="1" applyProtection="1">
      <alignment horizontal="right"/>
      <protection locked="0"/>
    </xf>
  </cellXfs>
  <cellStyles count="3">
    <cellStyle name="Hyperlänk" xfId="2" builtinId="8"/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5F4FA-AFEF-4F9A-AF95-57F423F5D1D7}">
  <dimension ref="A1:J101"/>
  <sheetViews>
    <sheetView tabSelected="1" view="pageLayout" zoomScaleNormal="100" workbookViewId="0">
      <selection activeCell="A2" sqref="A2:C2"/>
    </sheetView>
  </sheetViews>
  <sheetFormatPr defaultRowHeight="15" x14ac:dyDescent="0.25"/>
  <cols>
    <col min="1" max="1" width="16.85546875" customWidth="1"/>
    <col min="2" max="2" width="12.28515625" customWidth="1"/>
    <col min="3" max="3" width="14" customWidth="1"/>
    <col min="4" max="4" width="8.85546875" customWidth="1"/>
    <col min="5" max="5" width="10.28515625" style="1" bestFit="1" customWidth="1"/>
    <col min="6" max="6" width="4.85546875" style="1" customWidth="1"/>
    <col min="7" max="7" width="11.140625" bestFit="1" customWidth="1"/>
    <col min="8" max="8" width="8.85546875" customWidth="1"/>
    <col min="9" max="9" width="14" customWidth="1"/>
    <col min="10" max="10" width="14" bestFit="1" customWidth="1"/>
    <col min="11" max="11" width="9.42578125" bestFit="1" customWidth="1"/>
    <col min="12" max="12" width="9.28515625" bestFit="1" customWidth="1"/>
    <col min="13" max="13" width="9.42578125" bestFit="1" customWidth="1"/>
  </cols>
  <sheetData>
    <row r="1" spans="1:10" ht="12" customHeight="1" x14ac:dyDescent="0.25">
      <c r="A1" s="42" t="s">
        <v>3</v>
      </c>
      <c r="B1" s="42"/>
      <c r="C1" s="42"/>
      <c r="D1" s="41" t="s">
        <v>2</v>
      </c>
      <c r="E1" s="41"/>
      <c r="F1" s="41"/>
      <c r="G1" s="41"/>
      <c r="H1" s="41"/>
    </row>
    <row r="2" spans="1:10" ht="18.75" customHeight="1" x14ac:dyDescent="0.25">
      <c r="A2" s="43"/>
      <c r="B2" s="43"/>
      <c r="C2" s="43"/>
      <c r="D2" s="43"/>
      <c r="E2" s="43"/>
      <c r="F2" s="43"/>
      <c r="G2" s="43"/>
      <c r="H2" s="43"/>
    </row>
    <row r="3" spans="1:10" ht="12" customHeight="1" x14ac:dyDescent="0.25">
      <c r="A3" s="42" t="s">
        <v>4</v>
      </c>
      <c r="B3" s="42"/>
      <c r="C3" s="42"/>
      <c r="D3" s="41" t="s">
        <v>66</v>
      </c>
      <c r="E3" s="41"/>
      <c r="F3" s="41"/>
      <c r="G3" s="41"/>
      <c r="H3" s="41"/>
    </row>
    <row r="4" spans="1:10" ht="18.75" customHeight="1" x14ac:dyDescent="0.25">
      <c r="A4" s="43"/>
      <c r="B4" s="43"/>
      <c r="C4" s="43"/>
      <c r="D4" s="45"/>
      <c r="E4" s="43"/>
      <c r="F4" s="43"/>
      <c r="G4" s="43"/>
      <c r="H4" s="43"/>
    </row>
    <row r="5" spans="1:10" ht="12" customHeight="1" x14ac:dyDescent="0.25">
      <c r="A5" s="42" t="s">
        <v>65</v>
      </c>
      <c r="B5" s="42"/>
      <c r="C5" s="42"/>
      <c r="D5" s="41" t="s">
        <v>5</v>
      </c>
      <c r="E5" s="41"/>
      <c r="F5" s="41"/>
      <c r="G5" s="41"/>
      <c r="H5" s="41"/>
    </row>
    <row r="6" spans="1:10" ht="18.75" customHeight="1" x14ac:dyDescent="0.25">
      <c r="A6" s="43"/>
      <c r="B6" s="43"/>
      <c r="C6" s="43"/>
      <c r="D6" s="43"/>
      <c r="E6" s="43"/>
      <c r="F6" s="43"/>
      <c r="G6" s="43"/>
      <c r="H6" s="43"/>
    </row>
    <row r="7" spans="1:10" ht="12" customHeight="1" x14ac:dyDescent="0.25">
      <c r="A7" s="42" t="s">
        <v>64</v>
      </c>
      <c r="B7" s="42"/>
      <c r="C7" s="42"/>
      <c r="D7" s="41" t="s">
        <v>7</v>
      </c>
      <c r="E7" s="41"/>
      <c r="F7" s="41"/>
      <c r="G7" s="41"/>
      <c r="H7" s="41"/>
    </row>
    <row r="8" spans="1:10" ht="18.75" customHeight="1" x14ac:dyDescent="0.25">
      <c r="A8" s="43"/>
      <c r="B8" s="43"/>
      <c r="C8" s="43"/>
      <c r="D8" s="44"/>
      <c r="E8" s="44"/>
      <c r="F8" s="43"/>
      <c r="G8" s="43"/>
      <c r="H8" s="43"/>
    </row>
    <row r="9" spans="1:10" ht="12" customHeight="1" x14ac:dyDescent="0.25">
      <c r="A9" s="27" t="s">
        <v>6</v>
      </c>
      <c r="B9" s="56" t="s">
        <v>8</v>
      </c>
      <c r="C9" s="57"/>
      <c r="D9" s="41" t="s">
        <v>9</v>
      </c>
      <c r="E9" s="41"/>
      <c r="F9" s="41"/>
      <c r="G9" s="41"/>
      <c r="H9" s="41"/>
    </row>
    <row r="10" spans="1:10" ht="18.75" customHeight="1" x14ac:dyDescent="0.25">
      <c r="A10" s="28"/>
      <c r="B10" s="58"/>
      <c r="C10" s="59"/>
      <c r="D10" s="44"/>
      <c r="E10" s="43"/>
      <c r="F10" s="43"/>
      <c r="G10" s="43"/>
      <c r="H10" s="43"/>
    </row>
    <row r="11" spans="1:10" ht="12" customHeight="1" x14ac:dyDescent="0.25">
      <c r="A11" s="42" t="s">
        <v>10</v>
      </c>
      <c r="B11" s="42"/>
      <c r="C11" s="42"/>
      <c r="D11" s="41" t="s">
        <v>12</v>
      </c>
      <c r="E11" s="41"/>
      <c r="F11" s="41"/>
      <c r="G11" s="41"/>
      <c r="H11" s="41"/>
    </row>
    <row r="12" spans="1:10" ht="18.75" customHeight="1" x14ac:dyDescent="0.25">
      <c r="A12" s="43"/>
      <c r="B12" s="43"/>
      <c r="C12" s="43"/>
      <c r="D12" s="44"/>
      <c r="E12" s="43"/>
      <c r="F12" s="43"/>
      <c r="G12" s="43"/>
      <c r="H12" s="43"/>
    </row>
    <row r="13" spans="1:10" ht="14.25" customHeight="1" x14ac:dyDescent="0.25">
      <c r="A13" s="2"/>
      <c r="B13" s="2"/>
      <c r="C13" s="2"/>
      <c r="D13" s="47" t="s">
        <v>84</v>
      </c>
      <c r="E13" s="47"/>
      <c r="F13" s="47"/>
      <c r="G13" s="75"/>
      <c r="H13" s="75"/>
      <c r="I13" s="68" t="s">
        <v>85</v>
      </c>
      <c r="J13" s="68">
        <v>706318090</v>
      </c>
    </row>
    <row r="14" spans="1:10" x14ac:dyDescent="0.25">
      <c r="A14" s="22" t="s">
        <v>0</v>
      </c>
      <c r="B14" s="60" t="s">
        <v>63</v>
      </c>
      <c r="C14" s="60"/>
      <c r="D14" s="60"/>
      <c r="E14" s="24">
        <v>1</v>
      </c>
      <c r="F14" s="3" t="s">
        <v>1</v>
      </c>
      <c r="G14" s="3" t="s">
        <v>47</v>
      </c>
      <c r="H14" s="3" t="s">
        <v>11</v>
      </c>
      <c r="I14" s="69" t="s">
        <v>82</v>
      </c>
      <c r="J14" s="69" t="s">
        <v>83</v>
      </c>
    </row>
    <row r="15" spans="1:10" ht="9" customHeight="1" x14ac:dyDescent="0.25">
      <c r="A15" s="49"/>
      <c r="B15" s="49"/>
      <c r="C15" s="49"/>
      <c r="D15" s="49"/>
      <c r="E15" s="6"/>
      <c r="F15" s="6"/>
      <c r="G15" s="2"/>
      <c r="H15" s="2"/>
      <c r="I15" s="70"/>
      <c r="J15" s="70"/>
    </row>
    <row r="16" spans="1:10" ht="15.75" thickBot="1" x14ac:dyDescent="0.3">
      <c r="A16" s="46" t="s">
        <v>49</v>
      </c>
      <c r="B16" s="47"/>
      <c r="C16" s="47"/>
      <c r="D16" s="47"/>
      <c r="E16" s="48"/>
      <c r="F16" s="29">
        <v>1</v>
      </c>
      <c r="G16" s="4">
        <f>IF(G$13=J$13,J16,I16)</f>
        <v>11000</v>
      </c>
      <c r="H16" s="20">
        <f>IF(F16=0,"",IF(F16=1,IF(E$14&gt;1,((E$14-1)/2+1)*G16*F16,E$14*G16*F16),"Max 1 st"))</f>
        <v>11000</v>
      </c>
      <c r="I16" s="71">
        <v>11000</v>
      </c>
      <c r="J16" s="71">
        <v>5500</v>
      </c>
    </row>
    <row r="17" spans="1:10" ht="6.75" customHeight="1" x14ac:dyDescent="0.25">
      <c r="A17" s="50"/>
      <c r="B17" s="50"/>
      <c r="C17" s="50"/>
      <c r="D17" s="50"/>
      <c r="E17" s="6"/>
      <c r="F17" s="6"/>
      <c r="G17" s="2"/>
      <c r="H17" s="2"/>
      <c r="I17" s="70"/>
      <c r="J17" s="70"/>
    </row>
    <row r="18" spans="1:10" x14ac:dyDescent="0.25">
      <c r="A18" s="51" t="s">
        <v>13</v>
      </c>
      <c r="B18" s="51"/>
      <c r="C18" s="51"/>
      <c r="D18" s="51"/>
      <c r="E18" s="9"/>
      <c r="F18" s="6"/>
      <c r="G18" s="2"/>
      <c r="H18" s="2"/>
      <c r="I18" s="70"/>
      <c r="J18" s="70"/>
    </row>
    <row r="19" spans="1:10" x14ac:dyDescent="0.25">
      <c r="A19" s="46" t="s">
        <v>48</v>
      </c>
      <c r="B19" s="47"/>
      <c r="C19" s="47"/>
      <c r="D19" s="47"/>
      <c r="E19" s="48"/>
      <c r="F19" s="25"/>
      <c r="G19" s="4">
        <f>IF(G$13=J$13,J19,I19)</f>
        <v>100</v>
      </c>
      <c r="H19" s="4" t="str">
        <f>IF(F19=0,"",IF(E$14&gt;1,((E$14-1)/2+1)*G19*F19,E$14*G19*F19))</f>
        <v/>
      </c>
      <c r="I19" s="71">
        <v>100</v>
      </c>
      <c r="J19" s="71">
        <v>50</v>
      </c>
    </row>
    <row r="20" spans="1:10" ht="6" customHeight="1" x14ac:dyDescent="0.25">
      <c r="A20" s="50"/>
      <c r="B20" s="50"/>
      <c r="C20" s="50"/>
      <c r="D20" s="50"/>
      <c r="E20" s="6"/>
      <c r="F20" s="7"/>
      <c r="G20" s="5"/>
      <c r="H20" s="5"/>
      <c r="I20" s="71"/>
      <c r="J20" s="71"/>
    </row>
    <row r="21" spans="1:10" x14ac:dyDescent="0.25">
      <c r="A21" s="55" t="s">
        <v>14</v>
      </c>
      <c r="B21" s="55"/>
      <c r="C21" s="55"/>
      <c r="D21" s="55"/>
      <c r="E21" s="9"/>
      <c r="F21" s="7"/>
      <c r="G21" s="5"/>
      <c r="H21" s="5"/>
      <c r="I21" s="71"/>
      <c r="J21" s="71"/>
    </row>
    <row r="22" spans="1:10" x14ac:dyDescent="0.25">
      <c r="A22" s="52" t="s">
        <v>76</v>
      </c>
      <c r="B22" s="53"/>
      <c r="C22" s="53"/>
      <c r="D22" s="53"/>
      <c r="E22" s="54"/>
      <c r="F22" s="25"/>
      <c r="G22" s="4">
        <f>IF(G$13=J$13,J22,I22)</f>
        <v>800</v>
      </c>
      <c r="H22" s="4" t="str">
        <f>IF(F22=0,"",IF(F22=1,IF(E$14&gt;1,((E$14-1)/2+1)*G22*F22,E$14*G22*F22),"Max 1 st"))</f>
        <v/>
      </c>
      <c r="I22" s="71">
        <v>800</v>
      </c>
      <c r="J22" s="71">
        <v>400</v>
      </c>
    </row>
    <row r="23" spans="1:10" x14ac:dyDescent="0.25">
      <c r="A23" s="52" t="s">
        <v>77</v>
      </c>
      <c r="B23" s="53"/>
      <c r="C23" s="53"/>
      <c r="D23" s="53"/>
      <c r="E23" s="54"/>
      <c r="F23" s="25"/>
      <c r="G23" s="4">
        <f>IF(G$13=J$13,J23,I23)</f>
        <v>800</v>
      </c>
      <c r="H23" s="4" t="str">
        <f t="shared" ref="H23:H24" si="0">IF(F23=0,"",IF(F23=1,IF(E$14&gt;1,((E$14-1)/2+1)*G23*F23,E$14*G23*F23),"Max 1 st"))</f>
        <v/>
      </c>
      <c r="I23" s="71">
        <v>800</v>
      </c>
      <c r="J23" s="71">
        <v>400</v>
      </c>
    </row>
    <row r="24" spans="1:10" x14ac:dyDescent="0.25">
      <c r="A24" s="52" t="s">
        <v>78</v>
      </c>
      <c r="B24" s="53"/>
      <c r="C24" s="53"/>
      <c r="D24" s="53"/>
      <c r="E24" s="54"/>
      <c r="F24" s="25"/>
      <c r="G24" s="4">
        <f>IF(G$13=J$13,J24,I24)</f>
        <v>800</v>
      </c>
      <c r="H24" s="4" t="str">
        <f t="shared" si="0"/>
        <v/>
      </c>
      <c r="I24" s="71">
        <v>800</v>
      </c>
      <c r="J24" s="71">
        <v>400</v>
      </c>
    </row>
    <row r="25" spans="1:10" x14ac:dyDescent="0.25">
      <c r="A25" s="46" t="s">
        <v>62</v>
      </c>
      <c r="B25" s="47"/>
      <c r="C25" s="47"/>
      <c r="D25" s="47"/>
      <c r="E25" s="48"/>
      <c r="F25" s="29">
        <f>SUM(F22:F24)</f>
        <v>0</v>
      </c>
      <c r="G25" s="4" t="str">
        <f>IF(G$13=J$13,J25,I25)</f>
        <v>3 000 - 3 700</v>
      </c>
      <c r="H25" s="23">
        <f>IF(F25=0,0,IF(F25=1,C91,IF(F25=2,C92,IF(F25=3,C93,"Fel antal"))))</f>
        <v>0</v>
      </c>
      <c r="I25" s="72" t="s">
        <v>69</v>
      </c>
      <c r="J25" s="72" t="s">
        <v>69</v>
      </c>
    </row>
    <row r="26" spans="1:10" ht="7.5" customHeight="1" x14ac:dyDescent="0.25">
      <c r="A26" s="50"/>
      <c r="B26" s="50"/>
      <c r="C26" s="50"/>
      <c r="D26" s="50"/>
      <c r="E26" s="6"/>
      <c r="F26" s="6"/>
      <c r="G26" s="2"/>
      <c r="H26" s="2"/>
      <c r="I26" s="70"/>
      <c r="J26" s="70"/>
    </row>
    <row r="27" spans="1:10" x14ac:dyDescent="0.25">
      <c r="A27" s="55" t="s">
        <v>15</v>
      </c>
      <c r="B27" s="55"/>
      <c r="C27" s="55"/>
      <c r="D27" s="55"/>
      <c r="E27" s="9"/>
      <c r="F27" s="6"/>
      <c r="G27" s="2"/>
      <c r="H27" s="2"/>
      <c r="I27" s="70"/>
      <c r="J27" s="70"/>
    </row>
    <row r="28" spans="1:10" x14ac:dyDescent="0.25">
      <c r="A28" s="52" t="s">
        <v>80</v>
      </c>
      <c r="B28" s="53"/>
      <c r="C28" s="53"/>
      <c r="D28" s="53"/>
      <c r="E28" s="54"/>
      <c r="F28" s="26"/>
      <c r="G28" s="4">
        <f>IF(G$13=J$13,J28,I28)</f>
        <v>700</v>
      </c>
      <c r="H28" s="4" t="str">
        <f t="shared" ref="H28:H30" si="1">IF(F28=0,"",IF(E$14&gt;1,((E$14-1)/2+1)*G28*F28,E$14*G28*F28))</f>
        <v/>
      </c>
      <c r="I28" s="71">
        <v>700</v>
      </c>
      <c r="J28" s="71">
        <v>350</v>
      </c>
    </row>
    <row r="29" spans="1:10" x14ac:dyDescent="0.25">
      <c r="A29" s="52" t="s">
        <v>79</v>
      </c>
      <c r="B29" s="53"/>
      <c r="C29" s="53"/>
      <c r="D29" s="53"/>
      <c r="E29" s="54"/>
      <c r="F29" s="26"/>
      <c r="G29" s="4">
        <f>IF(G$13=J$13,J29,I29)</f>
        <v>1200</v>
      </c>
      <c r="H29" s="4" t="str">
        <f t="shared" si="1"/>
        <v/>
      </c>
      <c r="I29" s="71">
        <v>1200</v>
      </c>
      <c r="J29" s="71">
        <v>600</v>
      </c>
    </row>
    <row r="30" spans="1:10" x14ac:dyDescent="0.25">
      <c r="A30" s="52" t="s">
        <v>16</v>
      </c>
      <c r="B30" s="53"/>
      <c r="C30" s="53"/>
      <c r="D30" s="53"/>
      <c r="E30" s="54"/>
      <c r="F30" s="26"/>
      <c r="G30" s="4">
        <f>IF(G$13=J$13,J30,I30)</f>
        <v>800</v>
      </c>
      <c r="H30" s="4" t="str">
        <f t="shared" si="1"/>
        <v/>
      </c>
      <c r="I30" s="71">
        <v>800</v>
      </c>
      <c r="J30" s="71">
        <v>400</v>
      </c>
    </row>
    <row r="31" spans="1:10" ht="6.75" customHeight="1" x14ac:dyDescent="0.25">
      <c r="A31" s="50"/>
      <c r="B31" s="50"/>
      <c r="C31" s="50"/>
      <c r="D31" s="50"/>
      <c r="E31" s="6"/>
      <c r="F31" s="6"/>
      <c r="G31" s="2"/>
      <c r="H31" s="2"/>
      <c r="I31" s="70"/>
      <c r="J31" s="70"/>
    </row>
    <row r="32" spans="1:10" x14ac:dyDescent="0.25">
      <c r="A32" s="55" t="s">
        <v>17</v>
      </c>
      <c r="B32" s="55"/>
      <c r="C32" s="55"/>
      <c r="D32" s="55"/>
      <c r="E32" s="9"/>
      <c r="F32" s="6"/>
      <c r="G32" s="2"/>
      <c r="H32" s="2"/>
      <c r="I32" s="70"/>
      <c r="J32" s="70"/>
    </row>
    <row r="33" spans="1:10" x14ac:dyDescent="0.25">
      <c r="A33" s="52" t="s">
        <v>73</v>
      </c>
      <c r="B33" s="53"/>
      <c r="C33" s="53"/>
      <c r="D33" s="53"/>
      <c r="E33" s="54"/>
      <c r="F33" s="26"/>
      <c r="G33" s="4">
        <f>IF(G$13=J$13,J33,I33)</f>
        <v>200</v>
      </c>
      <c r="H33" s="4" t="str">
        <f t="shared" ref="H33:H35" si="2">IF(F33=0,"",IF(E$14&gt;1,((E$14-1)/2+1)*G33*F33,E$14*G33*F33))</f>
        <v/>
      </c>
      <c r="I33" s="71">
        <v>200</v>
      </c>
      <c r="J33" s="71">
        <v>100</v>
      </c>
    </row>
    <row r="34" spans="1:10" x14ac:dyDescent="0.25">
      <c r="A34" s="52" t="s">
        <v>74</v>
      </c>
      <c r="B34" s="53"/>
      <c r="C34" s="53"/>
      <c r="D34" s="53"/>
      <c r="E34" s="54"/>
      <c r="F34" s="26"/>
      <c r="G34" s="4">
        <f>IF(G$13=J$13,J34,I34)</f>
        <v>200</v>
      </c>
      <c r="H34" s="4" t="str">
        <f t="shared" si="2"/>
        <v/>
      </c>
      <c r="I34" s="71">
        <v>200</v>
      </c>
      <c r="J34" s="71">
        <v>100</v>
      </c>
    </row>
    <row r="35" spans="1:10" x14ac:dyDescent="0.25">
      <c r="A35" s="52" t="s">
        <v>75</v>
      </c>
      <c r="B35" s="53"/>
      <c r="C35" s="53"/>
      <c r="D35" s="53"/>
      <c r="E35" s="54"/>
      <c r="F35" s="26"/>
      <c r="G35" s="4">
        <f>IF(G$13=J$13,J35,I35)</f>
        <v>1800</v>
      </c>
      <c r="H35" s="4" t="str">
        <f t="shared" si="2"/>
        <v/>
      </c>
      <c r="I35" s="71">
        <v>1800</v>
      </c>
      <c r="J35" s="71">
        <v>900</v>
      </c>
    </row>
    <row r="36" spans="1:10" ht="5.25" customHeight="1" x14ac:dyDescent="0.25">
      <c r="A36" s="50"/>
      <c r="B36" s="50"/>
      <c r="C36" s="50"/>
      <c r="D36" s="50"/>
      <c r="E36" s="6"/>
      <c r="F36" s="6"/>
      <c r="G36" s="2"/>
      <c r="H36" s="2"/>
      <c r="I36" s="70"/>
      <c r="J36" s="70"/>
    </row>
    <row r="37" spans="1:10" x14ac:dyDescent="0.25">
      <c r="A37" s="55" t="s">
        <v>18</v>
      </c>
      <c r="B37" s="55"/>
      <c r="C37" s="55"/>
      <c r="D37" s="55"/>
      <c r="E37" s="9"/>
      <c r="F37" s="6"/>
      <c r="G37" s="2"/>
      <c r="H37" s="2"/>
      <c r="I37" s="70"/>
      <c r="J37" s="70"/>
    </row>
    <row r="38" spans="1:10" x14ac:dyDescent="0.25">
      <c r="A38" s="52" t="s">
        <v>19</v>
      </c>
      <c r="B38" s="53"/>
      <c r="C38" s="53"/>
      <c r="D38" s="53"/>
      <c r="E38" s="54"/>
      <c r="F38" s="26"/>
      <c r="G38" s="4">
        <f>IF(G$13=J$13,J38,I38)</f>
        <v>600</v>
      </c>
      <c r="H38" s="4" t="str">
        <f t="shared" ref="H38:H45" si="3">IF(F38=0,"",IF(E$14&gt;1,((E$14-1)/2+1)*G38*F38,E$14*G38*F38))</f>
        <v/>
      </c>
      <c r="I38" s="71">
        <v>600</v>
      </c>
      <c r="J38" s="71">
        <v>300</v>
      </c>
    </row>
    <row r="39" spans="1:10" x14ac:dyDescent="0.25">
      <c r="A39" s="52" t="s">
        <v>20</v>
      </c>
      <c r="B39" s="53"/>
      <c r="C39" s="53"/>
      <c r="D39" s="53"/>
      <c r="E39" s="54"/>
      <c r="F39" s="26"/>
      <c r="G39" s="4">
        <f>IF(G$13=J$13,J39,I39)</f>
        <v>10</v>
      </c>
      <c r="H39" s="4" t="str">
        <f t="shared" si="3"/>
        <v/>
      </c>
      <c r="I39" s="71">
        <v>10</v>
      </c>
      <c r="J39" s="71">
        <v>5</v>
      </c>
    </row>
    <row r="40" spans="1:10" x14ac:dyDescent="0.25">
      <c r="A40" s="52" t="s">
        <v>21</v>
      </c>
      <c r="B40" s="53"/>
      <c r="C40" s="53"/>
      <c r="D40" s="53"/>
      <c r="E40" s="54"/>
      <c r="F40" s="26"/>
      <c r="G40" s="4">
        <f>IF(G$13=J$13,J40,I40)</f>
        <v>800</v>
      </c>
      <c r="H40" s="4" t="str">
        <f t="shared" si="3"/>
        <v/>
      </c>
      <c r="I40" s="71">
        <v>800</v>
      </c>
      <c r="J40" s="71">
        <v>400</v>
      </c>
    </row>
    <row r="41" spans="1:10" x14ac:dyDescent="0.25">
      <c r="A41" s="52" t="s">
        <v>23</v>
      </c>
      <c r="B41" s="53"/>
      <c r="C41" s="53"/>
      <c r="D41" s="53"/>
      <c r="E41" s="54"/>
      <c r="F41" s="26"/>
      <c r="G41" s="4">
        <f>IF(G$13=J$13,J41,I41)</f>
        <v>25</v>
      </c>
      <c r="H41" s="4" t="str">
        <f t="shared" si="3"/>
        <v/>
      </c>
      <c r="I41" s="71">
        <v>25</v>
      </c>
      <c r="J41" s="71">
        <v>15</v>
      </c>
    </row>
    <row r="42" spans="1:10" x14ac:dyDescent="0.25">
      <c r="A42" s="52" t="s">
        <v>22</v>
      </c>
      <c r="B42" s="53"/>
      <c r="C42" s="53"/>
      <c r="D42" s="53"/>
      <c r="E42" s="54"/>
      <c r="F42" s="26"/>
      <c r="G42" s="4">
        <f>IF(G$13=J$13,J42,I42)</f>
        <v>35</v>
      </c>
      <c r="H42" s="4" t="str">
        <f t="shared" si="3"/>
        <v/>
      </c>
      <c r="I42" s="71">
        <v>35</v>
      </c>
      <c r="J42" s="71">
        <v>25</v>
      </c>
    </row>
    <row r="43" spans="1:10" x14ac:dyDescent="0.25">
      <c r="A43" s="52" t="s">
        <v>24</v>
      </c>
      <c r="B43" s="53"/>
      <c r="C43" s="53"/>
      <c r="D43" s="53"/>
      <c r="E43" s="54"/>
      <c r="F43" s="26"/>
      <c r="G43" s="4">
        <f>IF(G$13=J$13,J43,I43)</f>
        <v>500</v>
      </c>
      <c r="H43" s="4" t="str">
        <f t="shared" si="3"/>
        <v/>
      </c>
      <c r="I43" s="71">
        <v>500</v>
      </c>
      <c r="J43" s="71">
        <v>250</v>
      </c>
    </row>
    <row r="44" spans="1:10" x14ac:dyDescent="0.25">
      <c r="A44" s="52" t="s">
        <v>25</v>
      </c>
      <c r="B44" s="53"/>
      <c r="C44" s="53"/>
      <c r="D44" s="53"/>
      <c r="E44" s="54"/>
      <c r="F44" s="26"/>
      <c r="G44" s="4">
        <f>IF(G$13=J$13,J44,I44)</f>
        <v>20</v>
      </c>
      <c r="H44" s="4" t="str">
        <f t="shared" si="3"/>
        <v/>
      </c>
      <c r="I44" s="70">
        <v>20</v>
      </c>
      <c r="J44" s="70">
        <v>20</v>
      </c>
    </row>
    <row r="45" spans="1:10" x14ac:dyDescent="0.25">
      <c r="A45" s="63" t="s">
        <v>26</v>
      </c>
      <c r="B45" s="63"/>
      <c r="C45" s="63"/>
      <c r="D45" s="63"/>
      <c r="E45" s="63"/>
      <c r="F45" s="26"/>
      <c r="G45" s="4">
        <f>IF(G$13=J$13,J45,I45)</f>
        <v>5</v>
      </c>
      <c r="H45" s="4" t="str">
        <f t="shared" si="3"/>
        <v/>
      </c>
      <c r="I45" s="70">
        <v>5</v>
      </c>
      <c r="J45" s="70">
        <v>5</v>
      </c>
    </row>
    <row r="46" spans="1:10" x14ac:dyDescent="0.25">
      <c r="A46" s="67" t="s">
        <v>81</v>
      </c>
      <c r="B46" s="67"/>
      <c r="C46" s="67"/>
      <c r="D46" s="67"/>
      <c r="E46" s="67"/>
      <c r="F46" s="38"/>
      <c r="G46" s="4">
        <f>IF(G$13=J$13,J46,I46)</f>
        <v>1000</v>
      </c>
      <c r="H46" s="4">
        <f>IF(F46=0,0,IF(F46&gt;1,"Finns bara en",IF(F46=0,"",IF(E$14&gt;1,((E$14-1)/2+1)*G46*F46,E$14*G46*F46))))</f>
        <v>0</v>
      </c>
      <c r="I46" s="70">
        <v>1000</v>
      </c>
      <c r="J46" s="70">
        <v>600</v>
      </c>
    </row>
    <row r="47" spans="1:10" ht="5.25" customHeight="1" x14ac:dyDescent="0.25">
      <c r="A47" s="2"/>
      <c r="B47" s="2"/>
      <c r="C47" s="2"/>
      <c r="D47" s="2"/>
      <c r="E47" s="2"/>
      <c r="F47" s="32"/>
      <c r="G47" s="2"/>
      <c r="H47" s="5"/>
      <c r="I47" s="70"/>
      <c r="J47" s="70"/>
    </row>
    <row r="48" spans="1:10" x14ac:dyDescent="0.25">
      <c r="A48" s="8" t="s">
        <v>70</v>
      </c>
      <c r="B48" s="2"/>
      <c r="C48" s="2"/>
      <c r="D48" s="2"/>
      <c r="E48" s="2"/>
      <c r="F48" s="32"/>
      <c r="G48" s="2"/>
      <c r="H48" s="5"/>
      <c r="I48" s="70"/>
      <c r="J48" s="70"/>
    </row>
    <row r="49" spans="1:10" x14ac:dyDescent="0.25">
      <c r="A49" s="63" t="s">
        <v>72</v>
      </c>
      <c r="B49" s="63"/>
      <c r="C49" s="63"/>
      <c r="D49" s="63"/>
      <c r="E49" s="63"/>
      <c r="F49" s="26"/>
      <c r="G49" s="34">
        <v>350</v>
      </c>
      <c r="H49" s="36">
        <f>IF(E14=0,0,IF(F49&gt;1,(F49-1)*G49+500,IF(F49=0,0,500)))</f>
        <v>0</v>
      </c>
      <c r="I49" s="73"/>
      <c r="J49" s="70"/>
    </row>
    <row r="50" spans="1:10" x14ac:dyDescent="0.25">
      <c r="A50" s="63" t="s">
        <v>71</v>
      </c>
      <c r="B50" s="63"/>
      <c r="C50" s="63"/>
      <c r="D50" s="63"/>
      <c r="E50" s="63"/>
      <c r="F50" s="35"/>
      <c r="G50" s="33">
        <v>3.5</v>
      </c>
      <c r="H50" s="36">
        <f>IF(F50=0,0,IF(E$14=0,0,IF(E$14&gt;1,1*G50*F50,1*G50*F50)))</f>
        <v>0</v>
      </c>
      <c r="I50" s="74"/>
      <c r="J50" s="70"/>
    </row>
    <row r="51" spans="1:10" ht="5.25" customHeight="1" x14ac:dyDescent="0.25">
      <c r="A51" s="50"/>
      <c r="B51" s="50"/>
      <c r="C51" s="50"/>
      <c r="D51" s="50"/>
      <c r="E51" s="50"/>
      <c r="F51" s="32"/>
      <c r="G51" s="2"/>
      <c r="H51" s="5"/>
      <c r="I51" s="68"/>
      <c r="J51" s="68"/>
    </row>
    <row r="52" spans="1:10" x14ac:dyDescent="0.25">
      <c r="A52" s="64" t="s">
        <v>27</v>
      </c>
      <c r="B52" s="65"/>
      <c r="C52" s="65"/>
      <c r="D52" s="65"/>
      <c r="E52" s="65"/>
      <c r="F52" s="65"/>
      <c r="G52" s="66"/>
      <c r="H52" s="37">
        <f>MIN((SUM(H19:H24)+SUM(H28:H45)),H16)+H25+H46+H49+H50</f>
        <v>0</v>
      </c>
    </row>
    <row r="53" spans="1:10" x14ac:dyDescent="0.25">
      <c r="A53" s="2"/>
      <c r="B53" s="2"/>
      <c r="C53" s="2"/>
      <c r="D53" s="2"/>
      <c r="E53" s="6"/>
      <c r="F53" s="6"/>
      <c r="G53" s="2"/>
      <c r="H53" s="2"/>
    </row>
    <row r="54" spans="1:10" x14ac:dyDescent="0.25">
      <c r="A54" s="2"/>
      <c r="B54" s="2"/>
      <c r="C54" s="2"/>
      <c r="D54" s="2"/>
      <c r="E54" s="6"/>
      <c r="F54" s="6"/>
      <c r="G54" s="2"/>
      <c r="H54" s="2"/>
    </row>
    <row r="55" spans="1:10" x14ac:dyDescent="0.25">
      <c r="A55" s="2"/>
      <c r="B55" s="2"/>
      <c r="C55" s="2"/>
      <c r="D55" s="2"/>
      <c r="E55" s="6"/>
      <c r="F55" s="6"/>
      <c r="G55" s="2"/>
      <c r="H55" s="2"/>
    </row>
    <row r="56" spans="1:10" x14ac:dyDescent="0.25">
      <c r="A56" s="8" t="s">
        <v>28</v>
      </c>
      <c r="B56" s="2"/>
      <c r="C56" s="2"/>
      <c r="D56" s="2"/>
      <c r="E56" s="6"/>
      <c r="F56" s="6"/>
      <c r="G56" s="2"/>
      <c r="H56" s="2"/>
    </row>
    <row r="57" spans="1:10" x14ac:dyDescent="0.25">
      <c r="A57" s="2" t="s">
        <v>29</v>
      </c>
      <c r="B57" s="2"/>
      <c r="C57" s="2"/>
      <c r="D57" s="2"/>
      <c r="E57" s="6"/>
      <c r="F57" s="6"/>
      <c r="G57" s="2"/>
      <c r="H57" s="2"/>
    </row>
    <row r="58" spans="1:10" x14ac:dyDescent="0.25">
      <c r="A58" s="2" t="s">
        <v>30</v>
      </c>
      <c r="B58" s="2" t="s">
        <v>31</v>
      </c>
      <c r="C58" s="2"/>
      <c r="D58" s="2"/>
      <c r="E58" s="6"/>
      <c r="F58" s="6"/>
      <c r="G58" s="2"/>
      <c r="H58" s="2"/>
    </row>
    <row r="59" spans="1:10" x14ac:dyDescent="0.25">
      <c r="A59" s="2" t="s">
        <v>32</v>
      </c>
      <c r="B59" s="2" t="s">
        <v>41</v>
      </c>
      <c r="C59" s="2"/>
      <c r="D59" s="2"/>
      <c r="E59" s="6"/>
      <c r="F59" s="6"/>
      <c r="G59" s="2"/>
      <c r="H59" s="2"/>
    </row>
    <row r="60" spans="1:10" x14ac:dyDescent="0.25">
      <c r="A60" s="2"/>
      <c r="B60" s="2" t="s">
        <v>42</v>
      </c>
      <c r="C60" s="2"/>
      <c r="D60" s="2"/>
      <c r="E60" s="6"/>
      <c r="F60" s="6"/>
      <c r="G60" s="2"/>
      <c r="H60" s="2"/>
    </row>
    <row r="61" spans="1:10" x14ac:dyDescent="0.25">
      <c r="A61" s="2" t="s">
        <v>33</v>
      </c>
      <c r="B61" s="2" t="s">
        <v>34</v>
      </c>
      <c r="C61" s="2"/>
      <c r="D61" s="2"/>
      <c r="E61" s="6"/>
      <c r="F61" s="6"/>
      <c r="G61" s="2"/>
      <c r="H61" s="2"/>
    </row>
    <row r="62" spans="1:10" x14ac:dyDescent="0.25">
      <c r="A62" s="2" t="s">
        <v>35</v>
      </c>
      <c r="B62" s="2" t="s">
        <v>39</v>
      </c>
      <c r="C62" s="2"/>
      <c r="D62" s="2"/>
      <c r="E62" s="6"/>
      <c r="F62" s="6"/>
      <c r="G62" s="2"/>
      <c r="H62" s="2"/>
    </row>
    <row r="63" spans="1:10" x14ac:dyDescent="0.25">
      <c r="A63" s="2" t="s">
        <v>36</v>
      </c>
      <c r="B63" s="2" t="s">
        <v>40</v>
      </c>
      <c r="C63" s="2"/>
      <c r="D63" s="2"/>
      <c r="E63" s="6"/>
      <c r="F63" s="6"/>
      <c r="G63" s="2"/>
      <c r="H63" s="2"/>
    </row>
    <row r="64" spans="1:10" x14ac:dyDescent="0.25">
      <c r="A64" s="2" t="s">
        <v>37</v>
      </c>
      <c r="B64" s="2" t="s">
        <v>38</v>
      </c>
      <c r="C64" s="2"/>
      <c r="D64" s="2"/>
      <c r="E64" s="6"/>
      <c r="F64" s="6"/>
      <c r="G64" s="2"/>
      <c r="H64" s="2"/>
    </row>
    <row r="65" spans="1:8" x14ac:dyDescent="0.25">
      <c r="A65" s="2"/>
      <c r="B65" s="2"/>
      <c r="C65" s="2"/>
      <c r="D65" s="2"/>
      <c r="E65" s="6"/>
      <c r="F65" s="6"/>
      <c r="G65" s="2"/>
      <c r="H65" s="2"/>
    </row>
    <row r="66" spans="1:8" x14ac:dyDescent="0.25">
      <c r="A66" s="2"/>
      <c r="B66" s="2"/>
      <c r="C66" s="2"/>
      <c r="D66" s="2"/>
      <c r="E66" s="6"/>
      <c r="F66" s="6"/>
      <c r="G66" s="2"/>
      <c r="H66" s="2"/>
    </row>
    <row r="67" spans="1:8" x14ac:dyDescent="0.25">
      <c r="A67" s="2" t="s">
        <v>43</v>
      </c>
      <c r="B67" s="2"/>
      <c r="C67" s="2"/>
      <c r="D67" s="2"/>
      <c r="E67" s="6"/>
      <c r="F67" s="6"/>
      <c r="G67" s="2"/>
      <c r="H67" s="2"/>
    </row>
    <row r="68" spans="1:8" x14ac:dyDescent="0.25">
      <c r="A68" s="2"/>
      <c r="B68" s="2"/>
      <c r="C68" s="2"/>
      <c r="D68" s="2"/>
      <c r="E68" s="6"/>
      <c r="F68" s="6"/>
      <c r="G68" s="2"/>
      <c r="H68" s="2"/>
    </row>
    <row r="69" spans="1:8" x14ac:dyDescent="0.25">
      <c r="A69" s="2"/>
      <c r="B69" s="2"/>
      <c r="C69" s="2"/>
      <c r="D69" s="2"/>
      <c r="E69" s="6"/>
      <c r="F69" s="6"/>
      <c r="G69" s="2"/>
      <c r="H69" s="2"/>
    </row>
    <row r="70" spans="1:8" x14ac:dyDescent="0.25">
      <c r="A70" s="2" t="s">
        <v>45</v>
      </c>
      <c r="B70" s="61"/>
      <c r="C70" s="61"/>
      <c r="D70" s="2"/>
      <c r="E70" s="6"/>
      <c r="F70" s="6"/>
      <c r="G70" s="2"/>
      <c r="H70" s="2"/>
    </row>
    <row r="71" spans="1:8" x14ac:dyDescent="0.25">
      <c r="A71" s="62"/>
      <c r="B71" s="62"/>
      <c r="C71" s="62"/>
      <c r="D71" s="2"/>
      <c r="E71" s="6"/>
      <c r="F71" s="6"/>
      <c r="G71" s="2"/>
      <c r="H71" s="2"/>
    </row>
    <row r="72" spans="1:8" x14ac:dyDescent="0.25">
      <c r="A72" s="62"/>
      <c r="B72" s="62"/>
      <c r="C72" s="62"/>
      <c r="D72" s="2"/>
      <c r="E72" s="6"/>
      <c r="F72" s="6"/>
      <c r="G72" s="2"/>
      <c r="H72" s="2"/>
    </row>
    <row r="73" spans="1:8" x14ac:dyDescent="0.25">
      <c r="A73" s="61"/>
      <c r="B73" s="61"/>
      <c r="C73" s="61"/>
      <c r="D73" s="2"/>
      <c r="E73" s="6"/>
      <c r="F73" s="6"/>
      <c r="G73" s="2"/>
      <c r="H73" s="2"/>
    </row>
    <row r="74" spans="1:8" ht="17.25" x14ac:dyDescent="0.25">
      <c r="A74" s="10" t="s">
        <v>44</v>
      </c>
      <c r="B74" s="2"/>
      <c r="C74" s="2"/>
      <c r="D74" s="2"/>
      <c r="E74" s="6"/>
      <c r="F74" s="6"/>
      <c r="G74" s="2"/>
      <c r="H74" s="2"/>
    </row>
    <row r="75" spans="1:8" x14ac:dyDescent="0.25">
      <c r="A75" s="2"/>
      <c r="B75" s="2"/>
      <c r="C75" s="2"/>
      <c r="D75" s="2"/>
      <c r="E75" s="6"/>
      <c r="F75" s="6"/>
      <c r="G75" s="2"/>
      <c r="H75" s="2"/>
    </row>
    <row r="76" spans="1:8" x14ac:dyDescent="0.25">
      <c r="A76" s="61"/>
      <c r="B76" s="61"/>
      <c r="C76" s="61"/>
      <c r="D76" s="2"/>
      <c r="E76" s="6"/>
      <c r="F76" s="6"/>
      <c r="G76" s="2"/>
      <c r="H76" s="2"/>
    </row>
    <row r="77" spans="1:8" ht="17.25" x14ac:dyDescent="0.25">
      <c r="A77" s="10" t="s">
        <v>46</v>
      </c>
      <c r="B77" s="2"/>
      <c r="C77" s="2"/>
      <c r="D77" s="2"/>
      <c r="E77" s="6"/>
      <c r="F77" s="6"/>
      <c r="G77" s="2"/>
      <c r="H77" s="2"/>
    </row>
    <row r="78" spans="1:8" x14ac:dyDescent="0.25">
      <c r="A78" s="18"/>
      <c r="B78" s="18"/>
      <c r="C78" s="18"/>
      <c r="D78" s="18"/>
      <c r="E78" s="19"/>
      <c r="F78" s="19"/>
      <c r="G78" s="18"/>
      <c r="H78" s="18"/>
    </row>
    <row r="79" spans="1:8" x14ac:dyDescent="0.25">
      <c r="A79" s="18"/>
      <c r="B79" s="18"/>
      <c r="C79" s="18"/>
      <c r="D79" s="18"/>
      <c r="E79" s="19"/>
      <c r="F79" s="19"/>
      <c r="G79" s="18"/>
      <c r="H79" s="18"/>
    </row>
    <row r="80" spans="1:8" x14ac:dyDescent="0.25">
      <c r="A80" s="18"/>
      <c r="B80" s="18"/>
      <c r="C80" s="18"/>
      <c r="D80" s="18"/>
      <c r="E80" s="19"/>
      <c r="F80" s="19"/>
      <c r="G80" s="18"/>
      <c r="H80" s="18"/>
    </row>
    <row r="81" spans="1:8" x14ac:dyDescent="0.25">
      <c r="A81" s="11"/>
      <c r="B81" s="40" t="s">
        <v>54</v>
      </c>
      <c r="C81" s="39" t="s">
        <v>55</v>
      </c>
      <c r="D81" s="39"/>
      <c r="E81" s="39" t="s">
        <v>55</v>
      </c>
      <c r="F81" s="39"/>
      <c r="G81" s="39" t="s">
        <v>55</v>
      </c>
      <c r="H81" s="39"/>
    </row>
    <row r="82" spans="1:8" x14ac:dyDescent="0.25">
      <c r="A82" s="11"/>
      <c r="B82" s="40"/>
      <c r="C82" s="39">
        <v>3</v>
      </c>
      <c r="D82" s="39"/>
      <c r="E82" s="39">
        <v>2</v>
      </c>
      <c r="F82" s="39"/>
      <c r="G82" s="39">
        <v>1</v>
      </c>
      <c r="H82" s="39"/>
    </row>
    <row r="83" spans="1:8" x14ac:dyDescent="0.25">
      <c r="A83" s="11"/>
      <c r="B83" s="12" t="s">
        <v>56</v>
      </c>
      <c r="C83" s="12" t="s">
        <v>57</v>
      </c>
      <c r="D83" s="12" t="s">
        <v>58</v>
      </c>
      <c r="E83" s="12" t="s">
        <v>57</v>
      </c>
      <c r="F83" s="12" t="s">
        <v>58</v>
      </c>
      <c r="G83" s="12" t="s">
        <v>57</v>
      </c>
      <c r="H83" s="12" t="s">
        <v>58</v>
      </c>
    </row>
    <row r="84" spans="1:8" x14ac:dyDescent="0.25">
      <c r="A84" s="13" t="s">
        <v>50</v>
      </c>
      <c r="B84" s="14">
        <v>1195</v>
      </c>
      <c r="C84" s="15">
        <v>1.5</v>
      </c>
      <c r="D84" s="16">
        <f>$B84*C84</f>
        <v>1792.5</v>
      </c>
      <c r="E84" s="11">
        <v>1.5</v>
      </c>
      <c r="F84" s="16">
        <f>$B84*E84</f>
        <v>1792.5</v>
      </c>
      <c r="G84" s="17">
        <v>1.5</v>
      </c>
      <c r="H84" s="16">
        <f>$B84*G84</f>
        <v>1792.5</v>
      </c>
    </row>
    <row r="85" spans="1:8" x14ac:dyDescent="0.25">
      <c r="A85" s="11" t="s">
        <v>51</v>
      </c>
      <c r="B85" s="14">
        <v>129</v>
      </c>
      <c r="C85" s="14">
        <v>3</v>
      </c>
      <c r="D85" s="16">
        <f>$B85*C85</f>
        <v>387</v>
      </c>
      <c r="E85" s="11">
        <v>2</v>
      </c>
      <c r="F85" s="16">
        <f>$B85*E85</f>
        <v>258</v>
      </c>
      <c r="G85" s="16">
        <v>1</v>
      </c>
      <c r="H85" s="16">
        <f>$B85*G85</f>
        <v>129</v>
      </c>
    </row>
    <row r="86" spans="1:8" x14ac:dyDescent="0.25">
      <c r="A86" s="11" t="s">
        <v>52</v>
      </c>
      <c r="B86" s="16">
        <v>295</v>
      </c>
      <c r="C86" s="17">
        <v>2</v>
      </c>
      <c r="D86" s="16">
        <f>$B86*C86</f>
        <v>590</v>
      </c>
      <c r="E86" s="30">
        <v>1.5</v>
      </c>
      <c r="F86" s="16">
        <f>$B86*E86</f>
        <v>442.5</v>
      </c>
      <c r="G86" s="17">
        <v>1</v>
      </c>
      <c r="H86" s="16">
        <f>$B86*G86</f>
        <v>295</v>
      </c>
    </row>
    <row r="87" spans="1:8" x14ac:dyDescent="0.25">
      <c r="A87" s="11"/>
      <c r="B87" s="16"/>
      <c r="C87" s="16">
        <v>2</v>
      </c>
      <c r="D87" s="16">
        <f>SUM(D84:D86)</f>
        <v>2769.5</v>
      </c>
      <c r="E87" s="11"/>
      <c r="F87" s="16">
        <f>SUM(F84:F86)</f>
        <v>2493</v>
      </c>
      <c r="G87" s="11"/>
      <c r="H87" s="16">
        <f>SUM(H84:H86)</f>
        <v>2216.5</v>
      </c>
    </row>
    <row r="88" spans="1:8" x14ac:dyDescent="0.25">
      <c r="A88" s="11"/>
      <c r="B88" s="16"/>
      <c r="C88" s="16" t="s">
        <v>53</v>
      </c>
      <c r="D88" s="16">
        <f>D87*0.25</f>
        <v>692.375</v>
      </c>
      <c r="E88" s="11"/>
      <c r="F88" s="16">
        <f>F87*0.25</f>
        <v>623.25</v>
      </c>
      <c r="G88" s="11"/>
      <c r="H88" s="16">
        <f>H87*0.25</f>
        <v>554.125</v>
      </c>
    </row>
    <row r="89" spans="1:8" x14ac:dyDescent="0.25">
      <c r="A89" s="11"/>
      <c r="B89" s="16"/>
      <c r="C89" s="16"/>
      <c r="D89" s="16">
        <f>SUM(D87:D88)</f>
        <v>3461.875</v>
      </c>
      <c r="E89" s="11"/>
      <c r="F89" s="16">
        <f>SUM(F87:F88)</f>
        <v>3116.25</v>
      </c>
      <c r="G89" s="11"/>
      <c r="H89" s="16">
        <f>SUM(H87:H88)</f>
        <v>2770.625</v>
      </c>
    </row>
    <row r="90" spans="1:8" x14ac:dyDescent="0.25">
      <c r="A90" s="11"/>
      <c r="B90" s="31" t="s">
        <v>68</v>
      </c>
      <c r="C90" s="31" t="s">
        <v>67</v>
      </c>
      <c r="D90" s="11"/>
      <c r="E90" s="12"/>
      <c r="F90" s="12"/>
      <c r="G90" s="11"/>
      <c r="H90" s="11"/>
    </row>
    <row r="91" spans="1:8" x14ac:dyDescent="0.25">
      <c r="A91" s="11" t="s">
        <v>59</v>
      </c>
      <c r="B91" s="21">
        <f>H89</f>
        <v>2770.625</v>
      </c>
      <c r="C91" s="16">
        <v>3000</v>
      </c>
      <c r="D91" s="11"/>
      <c r="E91" s="12"/>
      <c r="F91" s="12"/>
      <c r="G91" s="11"/>
      <c r="H91" s="11"/>
    </row>
    <row r="92" spans="1:8" x14ac:dyDescent="0.25">
      <c r="A92" s="11" t="s">
        <v>60</v>
      </c>
      <c r="B92" s="21">
        <f>F89</f>
        <v>3116.25</v>
      </c>
      <c r="C92" s="16">
        <v>3400</v>
      </c>
      <c r="D92" s="11"/>
      <c r="E92" s="12"/>
      <c r="F92" s="12"/>
      <c r="G92" s="11"/>
      <c r="H92" s="11"/>
    </row>
    <row r="93" spans="1:8" x14ac:dyDescent="0.25">
      <c r="A93" s="11" t="s">
        <v>61</v>
      </c>
      <c r="B93" s="21">
        <f>D89</f>
        <v>3461.875</v>
      </c>
      <c r="C93" s="16">
        <v>3700</v>
      </c>
      <c r="D93" s="11"/>
      <c r="E93" s="12"/>
      <c r="F93" s="12"/>
      <c r="G93" s="11"/>
      <c r="H93" s="11"/>
    </row>
    <row r="94" spans="1:8" x14ac:dyDescent="0.25">
      <c r="A94" s="18"/>
      <c r="B94" s="18"/>
      <c r="C94" s="18"/>
      <c r="D94" s="18"/>
      <c r="E94" s="19"/>
      <c r="F94" s="19"/>
      <c r="G94" s="18"/>
      <c r="H94" s="18"/>
    </row>
    <row r="95" spans="1:8" x14ac:dyDescent="0.25">
      <c r="A95" s="18"/>
      <c r="B95" s="18"/>
      <c r="C95" s="18"/>
      <c r="D95" s="18"/>
      <c r="E95" s="19"/>
      <c r="F95" s="19"/>
      <c r="G95" s="18"/>
      <c r="H95" s="18"/>
    </row>
    <row r="96" spans="1:8" x14ac:dyDescent="0.25">
      <c r="A96" s="18"/>
      <c r="B96" s="18"/>
      <c r="C96" s="18"/>
      <c r="D96" s="18"/>
      <c r="E96" s="19"/>
      <c r="F96" s="19"/>
      <c r="G96" s="18"/>
      <c r="H96" s="18"/>
    </row>
    <row r="97" spans="1:8" x14ac:dyDescent="0.25">
      <c r="A97" s="18"/>
      <c r="B97" s="18"/>
      <c r="C97" s="18"/>
      <c r="D97" s="18"/>
      <c r="E97" s="19"/>
      <c r="F97" s="19"/>
      <c r="G97" s="18"/>
      <c r="H97" s="18"/>
    </row>
    <row r="98" spans="1:8" x14ac:dyDescent="0.25">
      <c r="A98" s="18"/>
      <c r="B98" s="18"/>
      <c r="C98" s="18"/>
      <c r="D98" s="18"/>
      <c r="E98" s="19"/>
      <c r="F98" s="19"/>
      <c r="G98" s="18"/>
      <c r="H98" s="18"/>
    </row>
    <row r="99" spans="1:8" x14ac:dyDescent="0.25">
      <c r="A99" s="18"/>
      <c r="B99" s="18"/>
      <c r="C99" s="18"/>
      <c r="D99" s="18"/>
      <c r="E99" s="19"/>
      <c r="F99" s="19"/>
      <c r="G99" s="18"/>
      <c r="H99" s="18"/>
    </row>
    <row r="100" spans="1:8" x14ac:dyDescent="0.25">
      <c r="A100" s="2"/>
      <c r="B100" s="2"/>
      <c r="C100" s="2"/>
      <c r="D100" s="2"/>
      <c r="E100" s="6"/>
      <c r="F100" s="6"/>
      <c r="G100" s="2"/>
      <c r="H100" s="2"/>
    </row>
    <row r="101" spans="1:8" x14ac:dyDescent="0.25">
      <c r="A101" s="2"/>
      <c r="B101" s="2"/>
      <c r="C101" s="2"/>
      <c r="D101" s="2"/>
      <c r="E101" s="6"/>
      <c r="F101" s="6"/>
      <c r="G101" s="2"/>
      <c r="H101" s="2"/>
    </row>
  </sheetData>
  <sheetProtection algorithmName="SHA-512" hashValue="tjHjlgh39NjPyQ/vtyOJ6TJbNLOWsOkGa37lHc8S/GpjCk0HvC352X2B/rABw99tOK28Wh+4p21Vuim2Gl/bZg==" saltValue="iMQJenCG9h349LZw+IXkNA==" spinCount="100000" sheet="1" selectLockedCells="1"/>
  <mergeCells count="73">
    <mergeCell ref="A49:E49"/>
    <mergeCell ref="A50:E50"/>
    <mergeCell ref="A51:E51"/>
    <mergeCell ref="A35:E35"/>
    <mergeCell ref="A33:E33"/>
    <mergeCell ref="A34:E34"/>
    <mergeCell ref="A36:D36"/>
    <mergeCell ref="A46:E46"/>
    <mergeCell ref="A30:E30"/>
    <mergeCell ref="A76:C76"/>
    <mergeCell ref="B70:C70"/>
    <mergeCell ref="A71:C73"/>
    <mergeCell ref="A38:E38"/>
    <mergeCell ref="A39:E39"/>
    <mergeCell ref="A40:E40"/>
    <mergeCell ref="A41:E41"/>
    <mergeCell ref="A42:E42"/>
    <mergeCell ref="A43:E43"/>
    <mergeCell ref="A44:E44"/>
    <mergeCell ref="A45:E45"/>
    <mergeCell ref="A31:D31"/>
    <mergeCell ref="A32:D32"/>
    <mergeCell ref="A52:G52"/>
    <mergeCell ref="A37:D37"/>
    <mergeCell ref="A28:E28"/>
    <mergeCell ref="A29:E29"/>
    <mergeCell ref="A5:C5"/>
    <mergeCell ref="D6:H6"/>
    <mergeCell ref="D5:H5"/>
    <mergeCell ref="A23:E23"/>
    <mergeCell ref="A26:D26"/>
    <mergeCell ref="A27:D27"/>
    <mergeCell ref="G13:H13"/>
    <mergeCell ref="D13:F13"/>
    <mergeCell ref="D4:H4"/>
    <mergeCell ref="A25:E25"/>
    <mergeCell ref="A8:C8"/>
    <mergeCell ref="A7:C7"/>
    <mergeCell ref="A16:E16"/>
    <mergeCell ref="A19:E19"/>
    <mergeCell ref="A15:D15"/>
    <mergeCell ref="A17:D17"/>
    <mergeCell ref="A18:D18"/>
    <mergeCell ref="A20:D20"/>
    <mergeCell ref="A24:E24"/>
    <mergeCell ref="A21:D21"/>
    <mergeCell ref="A22:E22"/>
    <mergeCell ref="B9:C9"/>
    <mergeCell ref="B10:C10"/>
    <mergeCell ref="B14:D14"/>
    <mergeCell ref="D3:H3"/>
    <mergeCell ref="A1:C1"/>
    <mergeCell ref="A12:C12"/>
    <mergeCell ref="A11:C11"/>
    <mergeCell ref="A4:C4"/>
    <mergeCell ref="A3:C3"/>
    <mergeCell ref="A2:C2"/>
    <mergeCell ref="D2:H2"/>
    <mergeCell ref="D1:H1"/>
    <mergeCell ref="D12:H12"/>
    <mergeCell ref="D11:H11"/>
    <mergeCell ref="D10:H10"/>
    <mergeCell ref="D9:H9"/>
    <mergeCell ref="D8:H8"/>
    <mergeCell ref="D7:H7"/>
    <mergeCell ref="A6:C6"/>
    <mergeCell ref="C82:D82"/>
    <mergeCell ref="E82:F82"/>
    <mergeCell ref="G82:H82"/>
    <mergeCell ref="B81:B82"/>
    <mergeCell ref="C81:D81"/>
    <mergeCell ref="E81:F81"/>
    <mergeCell ref="G81:H81"/>
  </mergeCells>
  <phoneticPr fontId="4" type="noConversion"/>
  <pageMargins left="0.70866141732283472" right="0.70866141732283472" top="0.94488188976377963" bottom="0.74803149606299213" header="0.31496062992125984" footer="0.31496062992125984"/>
  <pageSetup paperSize="9" orientation="portrait" r:id="rId1"/>
  <headerFooter differentFirst="1">
    <oddHeader xml:space="preserve">&amp;L&amp;"-,Fet"&amp;14ÅSBO IP Skogen Allians
</oddHeader>
    <oddFooter xml:space="preserve">&amp;R
 Sida &amp;P (&amp;N)
</oddFooter>
    <firstHeader>&amp;L&amp;"-,Fet"&amp;14ÅSBO IP Skogen Allians
&amp;"-,Normal"&amp;11Beställningsblankett&amp;RBeställningen skickas till:
info@kompassen.org
Fyll i gula fält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Ulf Bengtsson</dc:creator>
  <cp:lastModifiedBy>ulf.bengtsson</cp:lastModifiedBy>
  <cp:lastPrinted>2024-12-31T14:54:41Z</cp:lastPrinted>
  <dcterms:created xsi:type="dcterms:W3CDTF">2023-04-18T13:33:54Z</dcterms:created>
  <dcterms:modified xsi:type="dcterms:W3CDTF">2024-12-31T15:12:19Z</dcterms:modified>
</cp:coreProperties>
</file>